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R:\S. Prevention et Valorisation\Consult\PLPD\2022\Objectif Zéro Déchet - Saison 6\Parcours économie\"/>
    </mc:Choice>
  </mc:AlternateContent>
  <xr:revisionPtr revIDLastSave="0" documentId="13_ncr:1_{888761A5-9891-4ED7-A0D1-63D737EACD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mple Morgane" sheetId="1" r:id="rId1"/>
    <sheet name="Calcule tes propres économies" sheetId="2" r:id="rId2"/>
  </sheets>
  <calcPr calcId="191029"/>
</workbook>
</file>

<file path=xl/calcChain.xml><?xml version="1.0" encoding="utf-8"?>
<calcChain xmlns="http://schemas.openxmlformats.org/spreadsheetml/2006/main">
  <c r="D11" i="2" l="1"/>
  <c r="E11" i="2" s="1"/>
  <c r="F11" i="2" s="1"/>
  <c r="F17" i="1"/>
  <c r="E17" i="1"/>
  <c r="F16" i="1"/>
  <c r="E16" i="1"/>
  <c r="E15" i="1"/>
  <c r="F15" i="1" s="1"/>
  <c r="E14" i="1"/>
  <c r="F14" i="1" s="1"/>
  <c r="E13" i="1"/>
  <c r="F13" i="1" s="1"/>
  <c r="D13" i="1"/>
  <c r="D12" i="1"/>
  <c r="E12" i="1" s="1"/>
  <c r="F12" i="1" s="1"/>
  <c r="D11" i="1"/>
  <c r="E11" i="1" s="1"/>
  <c r="F11" i="1" s="1"/>
  <c r="F10" i="1"/>
  <c r="E10" i="1"/>
  <c r="F9" i="1"/>
  <c r="E9" i="1"/>
  <c r="F8" i="1"/>
  <c r="E8" i="1"/>
  <c r="E7" i="1"/>
  <c r="F7" i="1" s="1"/>
  <c r="D6" i="1"/>
  <c r="E6" i="1" s="1"/>
  <c r="F6" i="1" s="1"/>
  <c r="F5" i="1"/>
  <c r="E5" i="1"/>
  <c r="D4" i="1"/>
  <c r="E4" i="1" s="1"/>
  <c r="F4" i="1" s="1"/>
  <c r="D3" i="1"/>
  <c r="E3" i="1" s="1"/>
  <c r="F3" i="1" s="1"/>
  <c r="E2" i="1"/>
  <c r="F2" i="1" s="1"/>
  <c r="F18" i="1" s="1"/>
</calcChain>
</file>

<file path=xl/sharedStrings.xml><?xml version="1.0" encoding="utf-8"?>
<sst xmlns="http://schemas.openxmlformats.org/spreadsheetml/2006/main" count="120" uniqueCount="64">
  <si>
    <t>Nom produit</t>
  </si>
  <si>
    <t>Prix en grande surface (auchan)</t>
  </si>
  <si>
    <t>Prix en magasin BIO (bioccop)</t>
  </si>
  <si>
    <t>Zéro déchet / Fait main</t>
  </si>
  <si>
    <t>Economies réalisées sur 1 à 3 mois</t>
  </si>
  <si>
    <t>Economies sur l'année (E x nb mois)</t>
  </si>
  <si>
    <t>Note</t>
  </si>
  <si>
    <t>Parfum d'intérieur</t>
  </si>
  <si>
    <t>/</t>
  </si>
  <si>
    <t>Aérer la maison, sachet de lavande dans les placards.</t>
  </si>
  <si>
    <t>Produit pour le sol</t>
  </si>
  <si>
    <t>1L de produit, remplacer par eau, savon noir et cristaux de soude (falcultatif)é</t>
  </si>
  <si>
    <t>Produit fenêtre</t>
  </si>
  <si>
    <t>1L, remplacer tout les 3 mois</t>
  </si>
  <si>
    <t>Eau</t>
  </si>
  <si>
    <t>1L</t>
  </si>
  <si>
    <t>suez des eaux</t>
  </si>
  <si>
    <t>Éponge</t>
  </si>
  <si>
    <t>1 éponge renouvellée toutes les semaines (recomandation de ma mamie et d'internet x) ), remplacée par une au crochet ou alors par une brosse</t>
  </si>
  <si>
    <t>Electricité</t>
  </si>
  <si>
    <t>1wkh</t>
  </si>
  <si>
    <t>Ilek</t>
  </si>
  <si>
    <t>Produit toilette</t>
  </si>
  <si>
    <t>1L de produit remplacé par de la fécule de maïs, de l'acide citrique et du savon noir+eau</t>
  </si>
  <si>
    <t>Déboucheur</t>
  </si>
  <si>
    <t>1L de produit remplacé par du gros sel, du bicarbonate, vinaigre et eau</t>
  </si>
  <si>
    <t>Acide citrique</t>
  </si>
  <si>
    <t>1k</t>
  </si>
  <si>
    <t>La fourche</t>
  </si>
  <si>
    <t>Détartrant</t>
  </si>
  <si>
    <t>1L de produit remplacé par le spray à tout faire ou un citron</t>
  </si>
  <si>
    <t>Vinaigre blanc</t>
  </si>
  <si>
    <t>1l</t>
  </si>
  <si>
    <t>Liquide vaiselle</t>
  </si>
  <si>
    <t>Cube savon de marseille environ 100g/mois</t>
  </si>
  <si>
    <t>Bicarbonate</t>
  </si>
  <si>
    <t>Tablette lave-vaiselle</t>
  </si>
  <si>
    <t>30 lavages</t>
  </si>
  <si>
    <t>Percarbonate</t>
  </si>
  <si>
    <t>Lessive</t>
  </si>
  <si>
    <t>30 lavages environ 2 mois, lessive à la cendre</t>
  </si>
  <si>
    <t>Soude en cristaux</t>
  </si>
  <si>
    <t>Adoucissant</t>
  </si>
  <si>
    <t>Environ 30 lavages, acide citrique (70g et 1l d'eau)</t>
  </si>
  <si>
    <t>Savon noir</t>
  </si>
  <si>
    <t>Lingette nettoyante</t>
  </si>
  <si>
    <t>30 lingettes,10 lingettes réutilisables vieux draps ou t-shirt (35g d'acide citrique)</t>
  </si>
  <si>
    <t>Savon de marseille</t>
  </si>
  <si>
    <t>Biocoop</t>
  </si>
  <si>
    <t xml:space="preserve">Lingette anti décoloration </t>
  </si>
  <si>
    <t>Pas mélanger les couleurs ou lingette lavable réutilissable en torchon ou lingettes. Acheter des vêtements de seconde main qui ont déja dégorgé.</t>
  </si>
  <si>
    <t>Détachant blanchissant</t>
  </si>
  <si>
    <t>Pot de 450g, Remplacer par du percarbonate ou du bicarbonate 2 pots à l'année</t>
  </si>
  <si>
    <t>Essuie-tout</t>
  </si>
  <si>
    <t>2 rouleaux par mois, remplacer par 3 torchons ou encore essuit-tout lavable (gadget)</t>
  </si>
  <si>
    <t>Brosseà poil de chat/chien</t>
  </si>
  <si>
    <t>2 rouleaux adhesifs remplacés par une brosse réutilisable</t>
  </si>
  <si>
    <t>Economie réaliser pour 1 mois</t>
  </si>
  <si>
    <t>Nettoyant vitrocéramique</t>
  </si>
  <si>
    <t>Pastilles WC</t>
  </si>
  <si>
    <t>Eau de javel</t>
  </si>
  <si>
    <t>Nettoyant four</t>
  </si>
  <si>
    <t xml:space="preserve">Prix en grande surface </t>
  </si>
  <si>
    <t xml:space="preserve">Prix en magasin BIO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</si>
</sst>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[$€-1]"/>
    <numFmt numFmtId="165" formatCode="#,##0.0000&quot;€&quot;"/>
    <numFmt numFmtId="166" formatCode="#,##0.00&quot;€&quot;"/>
  </numFmts>
  <fonts count="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93C47D"/>
        <bgColor rgb="FF93C47D"/>
      </patternFill>
    </fill>
    <fill>
      <patternFill patternType="solid">
        <fgColor rgb="FF38761D"/>
        <bgColor rgb="FF38761D"/>
      </patternFill>
    </fill>
    <fill>
      <patternFill patternType="solid">
        <fgColor rgb="FFFEF8E3"/>
        <bgColor rgb="FFFEF8E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66" fontId="1" fillId="5" borderId="0" xfId="0" applyNumberFormat="1" applyFont="1" applyFill="1" applyAlignment="1">
      <alignment horizontal="center" vertical="center"/>
    </xf>
    <xf numFmtId="16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166" fontId="1" fillId="0" borderId="0" xfId="0" applyNumberFormat="1" applyFont="1"/>
    <xf numFmtId="0" fontId="1" fillId="3" borderId="0" xfId="0" applyFont="1" applyFill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6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2">
    <tableStyle name="Exemple Morgane-style" pivot="0" count="3" xr9:uid="{00000000-0011-0000-FFFF-FFFF00000000}">
      <tableStyleElement type="headerRow" dxfId="15"/>
      <tableStyleElement type="firstRowStripe" dxfId="14"/>
      <tableStyleElement type="secondRowStripe" dxfId="13"/>
    </tableStyle>
    <tableStyle name="Calcule tes propres économies-style" pivot="0" count="3" xr9:uid="{00000000-0011-0000-FFFF-FFFF01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G11">
  <tableColumns count="7">
    <tableColumn id="1" xr3:uid="{00000000-0010-0000-0000-000001000000}" name="Nom produit"/>
    <tableColumn id="2" xr3:uid="{00000000-0010-0000-0000-000002000000}" name="Prix en grande surface (auchan)"/>
    <tableColumn id="3" xr3:uid="{00000000-0010-0000-0000-000003000000}" name="Prix en magasin BIO (bioccop)"/>
    <tableColumn id="4" xr3:uid="{00000000-0010-0000-0000-000004000000}" name="Zéro déchet / Fait main"/>
    <tableColumn id="5" xr3:uid="{00000000-0010-0000-0000-000005000000}" name="Economies réalisées sur 1 à 3 mois"/>
    <tableColumn id="6" xr3:uid="{00000000-0010-0000-0000-000006000000}" name="Economies sur l'année (E x nb mois)"/>
    <tableColumn id="7" xr3:uid="{00000000-0010-0000-0000-000007000000}" name="Note"/>
  </tableColumns>
  <tableStyleInfo name="Exemple Morgane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G17" headerRowDxfId="9" dataDxfId="8" totalsRowDxfId="7">
  <tableColumns count="7">
    <tableColumn id="1" xr3:uid="{00000000-0010-0000-0100-000001000000}" name="Nom produit" dataDxfId="6"/>
    <tableColumn id="2" xr3:uid="{00000000-0010-0000-0100-000002000000}" name="Prix en grande surface " dataDxfId="5"/>
    <tableColumn id="3" xr3:uid="{00000000-0010-0000-0100-000003000000}" name="Prix en magasin BIO " dataDxfId="4"/>
    <tableColumn id="4" xr3:uid="{00000000-0010-0000-0100-000004000000}" name="Zéro déchet / Fait main" dataDxfId="3"/>
    <tableColumn id="5" xr3:uid="{00000000-0010-0000-0100-000005000000}" name="Economie réaliser pour 1 mois" dataDxfId="2"/>
    <tableColumn id="6" xr3:uid="{00000000-0010-0000-0100-000006000000}" name="Economies sur l'année (E x nb mois)" dataDxfId="1"/>
    <tableColumn id="7" xr3:uid="{00000000-0010-0000-0100-000007000000}" name="Note" dataDxfId="0"/>
  </tableColumns>
  <tableStyleInfo name="Calcule tes propres économie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2"/>
  <sheetViews>
    <sheetView workbookViewId="0">
      <selection activeCell="A2" sqref="A2"/>
    </sheetView>
  </sheetViews>
  <sheetFormatPr baseColWidth="10" defaultColWidth="12.5703125" defaultRowHeight="15.75" customHeight="1" x14ac:dyDescent="0.2"/>
  <cols>
    <col min="1" max="1" width="22" customWidth="1"/>
    <col min="2" max="6" width="12.42578125" customWidth="1"/>
    <col min="7" max="7" width="47.28515625" customWidth="1"/>
    <col min="8" max="8" width="2.42578125" customWidth="1"/>
    <col min="9" max="9" width="17.5703125" customWidth="1"/>
    <col min="10" max="10" width="7.7109375" customWidth="1"/>
  </cols>
  <sheetData>
    <row r="1" spans="1:12" ht="51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12" ht="20.25" customHeight="1" x14ac:dyDescent="0.2">
      <c r="A2" s="5" t="s">
        <v>7</v>
      </c>
      <c r="B2" s="3">
        <v>8</v>
      </c>
      <c r="C2" s="3" t="s">
        <v>8</v>
      </c>
      <c r="D2" s="3">
        <v>0</v>
      </c>
      <c r="E2" s="3">
        <f t="shared" ref="E2:E4" si="0">D2-B2</f>
        <v>-8</v>
      </c>
      <c r="F2" s="3">
        <f t="shared" ref="F2:F3" si="1">E2*6</f>
        <v>-48</v>
      </c>
      <c r="G2" s="4" t="s">
        <v>9</v>
      </c>
    </row>
    <row r="3" spans="1:12" ht="25.5" x14ac:dyDescent="0.2">
      <c r="A3" s="5" t="s">
        <v>10</v>
      </c>
      <c r="B3" s="3">
        <v>2.59</v>
      </c>
      <c r="C3" s="3">
        <v>8.1</v>
      </c>
      <c r="D3" s="3">
        <f>K4+0.3+0.25</f>
        <v>0.55279999999999996</v>
      </c>
      <c r="E3" s="3">
        <f t="shared" si="0"/>
        <v>-2.0371999999999999</v>
      </c>
      <c r="F3" s="3">
        <f t="shared" si="1"/>
        <v>-12.223199999999999</v>
      </c>
      <c r="G3" s="4" t="s">
        <v>11</v>
      </c>
    </row>
    <row r="4" spans="1:12" ht="20.25" customHeight="1" x14ac:dyDescent="0.2">
      <c r="A4" s="5" t="s">
        <v>12</v>
      </c>
      <c r="B4" s="3">
        <v>3.09</v>
      </c>
      <c r="C4" s="3">
        <v>9.6999999999999993</v>
      </c>
      <c r="D4" s="3">
        <f>K4+0.45</f>
        <v>0.45280000000000004</v>
      </c>
      <c r="E4" s="3">
        <f t="shared" si="0"/>
        <v>-2.6372</v>
      </c>
      <c r="F4" s="3">
        <f>E4*3</f>
        <v>-7.9116</v>
      </c>
      <c r="G4" s="4" t="s">
        <v>13</v>
      </c>
      <c r="I4" s="11" t="s">
        <v>14</v>
      </c>
      <c r="J4" s="11" t="s">
        <v>15</v>
      </c>
      <c r="K4" s="12">
        <v>2.8E-3</v>
      </c>
      <c r="L4" s="13" t="s">
        <v>16</v>
      </c>
    </row>
    <row r="5" spans="1:12" ht="20.25" customHeight="1" x14ac:dyDescent="0.2">
      <c r="A5" s="5" t="s">
        <v>17</v>
      </c>
      <c r="B5" s="3">
        <v>0.47</v>
      </c>
      <c r="C5" s="3">
        <v>0.7</v>
      </c>
      <c r="D5" s="3">
        <v>5</v>
      </c>
      <c r="E5" s="3">
        <f>D5-B5*4</f>
        <v>3.12</v>
      </c>
      <c r="F5" s="3">
        <f>D5-(0.47*52)</f>
        <v>-19.439999999999998</v>
      </c>
      <c r="G5" s="4" t="s">
        <v>18</v>
      </c>
      <c r="I5" s="11" t="s">
        <v>19</v>
      </c>
      <c r="J5" s="11" t="s">
        <v>20</v>
      </c>
      <c r="K5" s="12">
        <v>0.14580000000000001</v>
      </c>
      <c r="L5" s="13" t="s">
        <v>21</v>
      </c>
    </row>
    <row r="6" spans="1:12" ht="25.5" x14ac:dyDescent="0.2">
      <c r="A6" s="5" t="s">
        <v>22</v>
      </c>
      <c r="B6" s="3">
        <v>4.3899999999999997</v>
      </c>
      <c r="C6" s="3">
        <v>3.27</v>
      </c>
      <c r="D6" s="3">
        <f>0.1+0.108+0.09</f>
        <v>0.29800000000000004</v>
      </c>
      <c r="E6" s="3">
        <f t="shared" ref="E6:E17" si="2">D6-B6</f>
        <v>-4.0919999999999996</v>
      </c>
      <c r="F6" s="3">
        <f t="shared" ref="F6:F8" si="3">E6*6</f>
        <v>-24.552</v>
      </c>
      <c r="G6" s="4" t="s">
        <v>23</v>
      </c>
      <c r="I6" s="5"/>
      <c r="J6" s="14"/>
      <c r="K6" s="5"/>
      <c r="L6" s="5"/>
    </row>
    <row r="7" spans="1:12" ht="25.5" x14ac:dyDescent="0.2">
      <c r="A7" s="5" t="s">
        <v>24</v>
      </c>
      <c r="B7" s="3">
        <v>1.89</v>
      </c>
      <c r="C7" s="3">
        <v>19.899999999999999</v>
      </c>
      <c r="D7" s="3">
        <v>1.5</v>
      </c>
      <c r="E7" s="3">
        <f t="shared" si="2"/>
        <v>-0.3899999999999999</v>
      </c>
      <c r="F7" s="3">
        <f t="shared" si="3"/>
        <v>-2.3399999999999994</v>
      </c>
      <c r="G7" s="4" t="s">
        <v>25</v>
      </c>
      <c r="I7" s="11" t="s">
        <v>26</v>
      </c>
      <c r="J7" s="11" t="s">
        <v>27</v>
      </c>
      <c r="K7" s="15">
        <v>5.42</v>
      </c>
      <c r="L7" s="13" t="s">
        <v>28</v>
      </c>
    </row>
    <row r="8" spans="1:12" ht="25.5" x14ac:dyDescent="0.2">
      <c r="A8" s="5" t="s">
        <v>29</v>
      </c>
      <c r="B8" s="3">
        <v>3.33</v>
      </c>
      <c r="C8" s="3">
        <v>4.5999999999999996</v>
      </c>
      <c r="D8" s="3">
        <v>0.4</v>
      </c>
      <c r="E8" s="3">
        <f t="shared" si="2"/>
        <v>-2.93</v>
      </c>
      <c r="F8" s="3">
        <f t="shared" si="3"/>
        <v>-17.580000000000002</v>
      </c>
      <c r="G8" s="4" t="s">
        <v>30</v>
      </c>
      <c r="I8" s="11" t="s">
        <v>31</v>
      </c>
      <c r="J8" s="11" t="s">
        <v>32</v>
      </c>
      <c r="K8" s="15">
        <v>1.8</v>
      </c>
      <c r="L8" s="13" t="s">
        <v>28</v>
      </c>
    </row>
    <row r="9" spans="1:12" ht="20.25" customHeight="1" x14ac:dyDescent="0.2">
      <c r="A9" s="5" t="s">
        <v>33</v>
      </c>
      <c r="B9" s="3">
        <v>2.8</v>
      </c>
      <c r="C9" s="3">
        <v>2.56</v>
      </c>
      <c r="D9" s="3">
        <v>0.92</v>
      </c>
      <c r="E9" s="3">
        <f t="shared" si="2"/>
        <v>-1.88</v>
      </c>
      <c r="F9" s="3">
        <f>E9*12</f>
        <v>-22.56</v>
      </c>
      <c r="G9" s="4" t="s">
        <v>34</v>
      </c>
      <c r="I9" s="11" t="s">
        <v>35</v>
      </c>
      <c r="J9" s="11" t="s">
        <v>27</v>
      </c>
      <c r="K9" s="15">
        <v>3.25</v>
      </c>
      <c r="L9" s="13" t="s">
        <v>28</v>
      </c>
    </row>
    <row r="10" spans="1:12" ht="20.25" customHeight="1" x14ac:dyDescent="0.2">
      <c r="A10" s="5" t="s">
        <v>36</v>
      </c>
      <c r="B10" s="3">
        <v>10.5</v>
      </c>
      <c r="C10" s="3">
        <v>5.9</v>
      </c>
      <c r="D10" s="3">
        <v>1.1000000000000001</v>
      </c>
      <c r="E10" s="3">
        <f t="shared" si="2"/>
        <v>-9.4</v>
      </c>
      <c r="F10" s="3">
        <f t="shared" ref="F10:F12" si="4">E10*6</f>
        <v>-56.400000000000006</v>
      </c>
      <c r="G10" s="4" t="s">
        <v>37</v>
      </c>
      <c r="I10" s="11" t="s">
        <v>38</v>
      </c>
      <c r="J10" s="11" t="s">
        <v>27</v>
      </c>
      <c r="K10" s="15">
        <v>3.98</v>
      </c>
      <c r="L10" s="13" t="s">
        <v>28</v>
      </c>
    </row>
    <row r="11" spans="1:12" ht="20.25" customHeight="1" x14ac:dyDescent="0.2">
      <c r="A11" s="5" t="s">
        <v>39</v>
      </c>
      <c r="B11" s="3">
        <v>15.5</v>
      </c>
      <c r="C11" s="3">
        <v>9.6</v>
      </c>
      <c r="D11" s="3">
        <f>SUM(K4+K5)</f>
        <v>0.14860000000000001</v>
      </c>
      <c r="E11" s="3">
        <f t="shared" si="2"/>
        <v>-15.3514</v>
      </c>
      <c r="F11" s="3">
        <f t="shared" si="4"/>
        <v>-92.108400000000003</v>
      </c>
      <c r="G11" s="4" t="s">
        <v>40</v>
      </c>
      <c r="I11" s="11" t="s">
        <v>41</v>
      </c>
      <c r="J11" s="11" t="s">
        <v>27</v>
      </c>
      <c r="K11" s="15">
        <v>3.29</v>
      </c>
      <c r="L11" s="13" t="s">
        <v>28</v>
      </c>
    </row>
    <row r="12" spans="1:12" ht="20.25" customHeight="1" x14ac:dyDescent="0.2">
      <c r="A12" s="5" t="s">
        <v>42</v>
      </c>
      <c r="B12" s="3">
        <v>5</v>
      </c>
      <c r="C12" s="3">
        <v>4</v>
      </c>
      <c r="D12" s="3">
        <f>K4+0.37</f>
        <v>0.37280000000000002</v>
      </c>
      <c r="E12" s="3">
        <f t="shared" si="2"/>
        <v>-4.6272000000000002</v>
      </c>
      <c r="F12" s="3">
        <f t="shared" si="4"/>
        <v>-27.763200000000001</v>
      </c>
      <c r="G12" s="4" t="s">
        <v>43</v>
      </c>
      <c r="I12" s="11" t="s">
        <v>44</v>
      </c>
      <c r="J12" s="11" t="s">
        <v>32</v>
      </c>
      <c r="K12" s="15">
        <v>4.5</v>
      </c>
      <c r="L12" s="13" t="s">
        <v>28</v>
      </c>
    </row>
    <row r="13" spans="1:12" ht="25.5" x14ac:dyDescent="0.2">
      <c r="A13" s="6" t="s">
        <v>45</v>
      </c>
      <c r="B13" s="7">
        <v>1.83</v>
      </c>
      <c r="C13" s="6" t="s">
        <v>8</v>
      </c>
      <c r="D13" s="8">
        <f>0.1897+K4</f>
        <v>0.1925</v>
      </c>
      <c r="E13" s="8">
        <f t="shared" si="2"/>
        <v>-1.6375000000000002</v>
      </c>
      <c r="F13" s="8">
        <f>E13*12</f>
        <v>-19.650000000000002</v>
      </c>
      <c r="G13" s="9" t="s">
        <v>46</v>
      </c>
      <c r="H13" s="10"/>
      <c r="I13" s="11" t="s">
        <v>47</v>
      </c>
      <c r="J13" s="11" t="s">
        <v>27</v>
      </c>
      <c r="K13" s="15">
        <v>9.1999999999999993</v>
      </c>
      <c r="L13" s="13" t="s">
        <v>48</v>
      </c>
    </row>
    <row r="14" spans="1:12" ht="38.25" x14ac:dyDescent="0.2">
      <c r="A14" s="4" t="s">
        <v>49</v>
      </c>
      <c r="B14" s="3">
        <v>6</v>
      </c>
      <c r="C14" s="3">
        <v>4</v>
      </c>
      <c r="D14" s="3">
        <v>0</v>
      </c>
      <c r="E14" s="3">
        <f t="shared" si="2"/>
        <v>-6</v>
      </c>
      <c r="F14" s="3">
        <f>E14*6</f>
        <v>-36</v>
      </c>
      <c r="G14" s="4" t="s">
        <v>50</v>
      </c>
    </row>
    <row r="15" spans="1:12" ht="25.5" x14ac:dyDescent="0.2">
      <c r="A15" s="6" t="s">
        <v>51</v>
      </c>
      <c r="B15" s="8">
        <v>5.3</v>
      </c>
      <c r="C15" s="8">
        <v>3.65</v>
      </c>
      <c r="D15" s="8">
        <v>1.7</v>
      </c>
      <c r="E15" s="8">
        <f t="shared" si="2"/>
        <v>-3.5999999999999996</v>
      </c>
      <c r="F15" s="8">
        <f>E15*2</f>
        <v>-7.1999999999999993</v>
      </c>
      <c r="G15" s="9" t="s">
        <v>52</v>
      </c>
    </row>
    <row r="16" spans="1:12" ht="25.5" x14ac:dyDescent="0.2">
      <c r="A16" s="5" t="s">
        <v>53</v>
      </c>
      <c r="B16" s="3">
        <v>2.64</v>
      </c>
      <c r="C16" s="3">
        <v>3.31</v>
      </c>
      <c r="D16" s="3">
        <v>8</v>
      </c>
      <c r="E16" s="3">
        <f t="shared" si="2"/>
        <v>5.3599999999999994</v>
      </c>
      <c r="F16" s="3">
        <f>D16-(2.64*12)</f>
        <v>-23.68</v>
      </c>
      <c r="G16" s="4" t="s">
        <v>54</v>
      </c>
    </row>
    <row r="17" spans="1:7" ht="25.5" x14ac:dyDescent="0.2">
      <c r="A17" s="6" t="s">
        <v>55</v>
      </c>
      <c r="B17" s="8">
        <v>3</v>
      </c>
      <c r="C17" s="8" t="s">
        <v>8</v>
      </c>
      <c r="D17" s="8">
        <v>16</v>
      </c>
      <c r="E17" s="8">
        <f t="shared" si="2"/>
        <v>13</v>
      </c>
      <c r="F17" s="8">
        <f>D17-(B17*6)</f>
        <v>-2</v>
      </c>
      <c r="G17" s="9" t="s">
        <v>56</v>
      </c>
    </row>
    <row r="18" spans="1:7" ht="42.75" customHeight="1" x14ac:dyDescent="0.2">
      <c r="A18" s="5"/>
      <c r="B18" s="5"/>
      <c r="C18" s="5"/>
      <c r="D18" s="5"/>
      <c r="E18" s="5"/>
      <c r="F18" s="3">
        <f>SUM(F2:F17)</f>
        <v>-419.40839999999997</v>
      </c>
      <c r="G18" s="5"/>
    </row>
    <row r="19" spans="1:7" ht="12.75" x14ac:dyDescent="0.2">
      <c r="A19" s="5"/>
      <c r="B19" s="5"/>
      <c r="C19" s="5"/>
      <c r="D19" s="5"/>
      <c r="E19" s="5"/>
      <c r="F19" s="5"/>
      <c r="G19" s="5"/>
    </row>
    <row r="20" spans="1:7" ht="12.75" x14ac:dyDescent="0.2">
      <c r="A20" s="5"/>
      <c r="B20" s="5"/>
      <c r="C20" s="5"/>
      <c r="D20" s="5"/>
      <c r="E20" s="5"/>
      <c r="F20" s="5"/>
      <c r="G20" s="5"/>
    </row>
    <row r="21" spans="1:7" ht="12.75" x14ac:dyDescent="0.2">
      <c r="A21" s="5"/>
      <c r="B21" s="5"/>
      <c r="C21" s="5"/>
      <c r="D21" s="5"/>
      <c r="E21" s="5"/>
      <c r="F21" s="5"/>
      <c r="G21" s="5"/>
    </row>
    <row r="22" spans="1:7" ht="12.75" x14ac:dyDescent="0.2">
      <c r="A22" s="5"/>
      <c r="B22" s="5"/>
      <c r="C22" s="5"/>
      <c r="D22" s="5"/>
      <c r="E22" s="5"/>
      <c r="F22" s="5"/>
      <c r="G22" s="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X19"/>
  <sheetViews>
    <sheetView tabSelected="1" workbookViewId="0">
      <selection activeCell="A2" sqref="A2"/>
    </sheetView>
  </sheetViews>
  <sheetFormatPr baseColWidth="10" defaultColWidth="12.5703125" defaultRowHeight="15.75" customHeight="1" x14ac:dyDescent="0.2"/>
  <cols>
    <col min="1" max="1" width="21.7109375" customWidth="1"/>
    <col min="2" max="6" width="12.42578125" customWidth="1"/>
    <col min="7" max="7" width="48.140625" customWidth="1"/>
    <col min="8" max="8" width="2.42578125" customWidth="1"/>
    <col min="9" max="9" width="15.42578125" customWidth="1"/>
    <col min="10" max="10" width="7.7109375" customWidth="1"/>
  </cols>
  <sheetData>
    <row r="1" spans="1:24" s="16" customFormat="1" ht="48.75" customHeight="1" x14ac:dyDescent="0.2">
      <c r="A1" s="1" t="s">
        <v>0</v>
      </c>
      <c r="B1" s="2" t="s">
        <v>62</v>
      </c>
      <c r="C1" s="2" t="s">
        <v>63</v>
      </c>
      <c r="D1" s="2" t="s">
        <v>3</v>
      </c>
      <c r="E1" s="2" t="s">
        <v>57</v>
      </c>
      <c r="F1" s="2" t="s">
        <v>5</v>
      </c>
      <c r="G1" s="1" t="s">
        <v>6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6" customFormat="1" ht="23.25" customHeight="1" x14ac:dyDescent="0.2">
      <c r="A2" s="5" t="s">
        <v>7</v>
      </c>
      <c r="B2" s="3"/>
      <c r="C2" s="3"/>
      <c r="D2" s="3"/>
      <c r="E2" s="3"/>
      <c r="F2" s="3"/>
      <c r="G2" s="4"/>
      <c r="H2" s="5"/>
      <c r="I2" s="5"/>
      <c r="J2" s="5"/>
      <c r="K2" s="5"/>
      <c r="L2" s="5"/>
    </row>
    <row r="3" spans="1:24" s="16" customFormat="1" ht="23.25" customHeight="1" x14ac:dyDescent="0.2">
      <c r="A3" s="5" t="s">
        <v>10</v>
      </c>
      <c r="B3" s="3"/>
      <c r="C3" s="3"/>
      <c r="D3" s="3"/>
      <c r="E3" s="3"/>
      <c r="F3" s="3"/>
      <c r="G3" s="4"/>
      <c r="H3" s="5"/>
      <c r="I3" s="5"/>
      <c r="J3" s="5"/>
      <c r="K3" s="5"/>
      <c r="L3" s="5"/>
    </row>
    <row r="4" spans="1:24" s="16" customFormat="1" ht="23.25" customHeight="1" x14ac:dyDescent="0.2">
      <c r="A4" s="5" t="s">
        <v>12</v>
      </c>
      <c r="B4" s="3"/>
      <c r="C4" s="3"/>
      <c r="D4" s="3"/>
      <c r="E4" s="3"/>
      <c r="F4" s="3"/>
      <c r="G4" s="5"/>
      <c r="H4" s="5"/>
      <c r="I4" s="11" t="s">
        <v>14</v>
      </c>
      <c r="J4" s="11" t="s">
        <v>15</v>
      </c>
      <c r="K4" s="12">
        <v>2.8E-3</v>
      </c>
      <c r="L4" s="13" t="s">
        <v>16</v>
      </c>
    </row>
    <row r="5" spans="1:24" s="16" customFormat="1" ht="23.25" customHeight="1" x14ac:dyDescent="0.2">
      <c r="A5" s="5" t="s">
        <v>17</v>
      </c>
      <c r="B5" s="3"/>
      <c r="C5" s="3"/>
      <c r="D5" s="3"/>
      <c r="E5" s="3"/>
      <c r="F5" s="3"/>
      <c r="G5" s="4"/>
      <c r="H5" s="5"/>
      <c r="I5" s="11" t="s">
        <v>19</v>
      </c>
      <c r="J5" s="11" t="s">
        <v>20</v>
      </c>
      <c r="K5" s="12">
        <v>0.14580000000000001</v>
      </c>
      <c r="L5" s="13" t="s">
        <v>21</v>
      </c>
    </row>
    <row r="6" spans="1:24" s="16" customFormat="1" ht="23.25" customHeight="1" x14ac:dyDescent="0.2">
      <c r="A6" s="5" t="s">
        <v>22</v>
      </c>
      <c r="B6" s="3"/>
      <c r="C6" s="3"/>
      <c r="D6" s="3"/>
      <c r="E6" s="3"/>
      <c r="F6" s="3"/>
      <c r="G6" s="4"/>
      <c r="H6" s="5"/>
      <c r="I6" s="5"/>
      <c r="J6" s="14"/>
      <c r="K6" s="5"/>
      <c r="L6" s="5"/>
    </row>
    <row r="7" spans="1:24" s="16" customFormat="1" ht="23.25" customHeight="1" x14ac:dyDescent="0.2">
      <c r="A7" s="5" t="s">
        <v>24</v>
      </c>
      <c r="B7" s="3"/>
      <c r="C7" s="3"/>
      <c r="D7" s="3"/>
      <c r="E7" s="3"/>
      <c r="F7" s="3"/>
      <c r="G7" s="5"/>
      <c r="H7" s="5"/>
      <c r="I7" s="11" t="s">
        <v>26</v>
      </c>
      <c r="J7" s="11" t="s">
        <v>27</v>
      </c>
      <c r="K7" s="15">
        <v>5.42</v>
      </c>
      <c r="L7" s="13" t="s">
        <v>28</v>
      </c>
    </row>
    <row r="8" spans="1:24" s="16" customFormat="1" ht="23.25" customHeight="1" x14ac:dyDescent="0.2">
      <c r="A8" s="5" t="s">
        <v>29</v>
      </c>
      <c r="B8" s="3"/>
      <c r="C8" s="3"/>
      <c r="D8" s="3"/>
      <c r="E8" s="3"/>
      <c r="F8" s="3"/>
      <c r="G8" s="5"/>
      <c r="H8" s="5"/>
      <c r="I8" s="11" t="s">
        <v>31</v>
      </c>
      <c r="J8" s="11" t="s">
        <v>32</v>
      </c>
      <c r="K8" s="15">
        <v>1.8</v>
      </c>
      <c r="L8" s="13" t="s">
        <v>28</v>
      </c>
    </row>
    <row r="9" spans="1:24" s="16" customFormat="1" ht="23.25" customHeight="1" x14ac:dyDescent="0.2">
      <c r="A9" s="5" t="s">
        <v>33</v>
      </c>
      <c r="B9" s="3"/>
      <c r="C9" s="3"/>
      <c r="D9" s="3"/>
      <c r="E9" s="3"/>
      <c r="F9" s="3"/>
      <c r="G9" s="5"/>
      <c r="H9" s="5"/>
      <c r="I9" s="11" t="s">
        <v>35</v>
      </c>
      <c r="J9" s="11" t="s">
        <v>27</v>
      </c>
      <c r="K9" s="15">
        <v>3.25</v>
      </c>
      <c r="L9" s="13" t="s">
        <v>28</v>
      </c>
    </row>
    <row r="10" spans="1:24" s="16" customFormat="1" ht="23.25" customHeight="1" x14ac:dyDescent="0.2">
      <c r="A10" s="5" t="s">
        <v>36</v>
      </c>
      <c r="B10" s="3"/>
      <c r="C10" s="3"/>
      <c r="D10" s="3"/>
      <c r="E10" s="3"/>
      <c r="F10" s="3"/>
      <c r="G10" s="5"/>
      <c r="H10" s="5"/>
      <c r="I10" s="11" t="s">
        <v>38</v>
      </c>
      <c r="J10" s="11" t="s">
        <v>27</v>
      </c>
      <c r="K10" s="15">
        <v>3.98</v>
      </c>
      <c r="L10" s="13" t="s">
        <v>28</v>
      </c>
    </row>
    <row r="11" spans="1:24" s="16" customFormat="1" ht="23.25" customHeight="1" x14ac:dyDescent="0.2">
      <c r="A11" s="5" t="s">
        <v>39</v>
      </c>
      <c r="B11" s="3">
        <v>15.5</v>
      </c>
      <c r="C11" s="3">
        <v>9.6</v>
      </c>
      <c r="D11" s="3">
        <f>SUM(K4+K5)</f>
        <v>0.14860000000000001</v>
      </c>
      <c r="E11" s="3">
        <f>D11-B11</f>
        <v>-15.3514</v>
      </c>
      <c r="F11" s="3">
        <f>E11*6</f>
        <v>-92.108400000000003</v>
      </c>
      <c r="G11" s="5" t="s">
        <v>40</v>
      </c>
      <c r="H11" s="5"/>
      <c r="I11" s="11" t="s">
        <v>41</v>
      </c>
      <c r="J11" s="11" t="s">
        <v>27</v>
      </c>
      <c r="K11" s="15">
        <v>3.29</v>
      </c>
      <c r="L11" s="13" t="s">
        <v>28</v>
      </c>
    </row>
    <row r="12" spans="1:24" s="16" customFormat="1" ht="23.25" customHeight="1" x14ac:dyDescent="0.2">
      <c r="A12" s="5" t="s">
        <v>42</v>
      </c>
      <c r="B12" s="3"/>
      <c r="C12" s="3"/>
      <c r="D12" s="3"/>
      <c r="E12" s="3"/>
      <c r="F12" s="3"/>
      <c r="G12" s="4"/>
      <c r="H12" s="5"/>
      <c r="I12" s="11" t="s">
        <v>44</v>
      </c>
      <c r="J12" s="11" t="s">
        <v>32</v>
      </c>
      <c r="K12" s="15">
        <v>4.5</v>
      </c>
      <c r="L12" s="13" t="s">
        <v>28</v>
      </c>
    </row>
    <row r="13" spans="1:24" s="16" customFormat="1" ht="23.25" customHeight="1" x14ac:dyDescent="0.2">
      <c r="A13" s="5" t="s">
        <v>45</v>
      </c>
      <c r="B13" s="17"/>
      <c r="C13" s="5"/>
      <c r="D13" s="3"/>
      <c r="E13" s="5"/>
      <c r="F13" s="5"/>
      <c r="G13" s="4"/>
      <c r="H13" s="17"/>
      <c r="I13" s="11" t="s">
        <v>47</v>
      </c>
      <c r="J13" s="11" t="s">
        <v>27</v>
      </c>
      <c r="K13" s="15">
        <v>9.1999999999999993</v>
      </c>
      <c r="L13" s="13" t="s">
        <v>48</v>
      </c>
    </row>
    <row r="14" spans="1:24" s="16" customFormat="1" ht="23.25" customHeight="1" x14ac:dyDescent="0.2">
      <c r="A14" s="5" t="s">
        <v>58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24" s="16" customFormat="1" ht="23.25" customHeight="1" x14ac:dyDescent="0.2">
      <c r="A15" s="5" t="s">
        <v>59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4" s="16" customFormat="1" ht="23.25" customHeight="1" x14ac:dyDescent="0.2">
      <c r="A16" s="5" t="s">
        <v>60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16" customFormat="1" ht="23.25" customHeight="1" x14ac:dyDescent="0.2">
      <c r="A17" s="5" t="s">
        <v>61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s="16" customFormat="1" ht="12.75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s="16" customFormat="1" ht="15.75" customHeight="1" x14ac:dyDescent="0.2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Exemple Morgane</vt:lpstr>
      <vt:lpstr>Calcule tes propres économies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Lucie LEFORT</cp:lastModifiedBy>
  <dcterms:modified xsi:type="dcterms:W3CDTF">2023-01-06T14:26:24Z</dcterms:modified>
</cp:coreProperties>
</file>